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info\Desktop\"/>
    </mc:Choice>
  </mc:AlternateContent>
  <xr:revisionPtr revIDLastSave="0" documentId="13_ncr:1_{9045F6C0-F6E6-41F4-BEA6-96A98FFC8D1B}" xr6:coauthVersionLast="47" xr6:coauthVersionMax="47" xr10:uidLastSave="{00000000-0000-0000-0000-000000000000}"/>
  <bookViews>
    <workbookView xWindow="-108" yWindow="-108" windowWidth="23256" windowHeight="12576" xr2:uid="{15CE5595-AE79-48D7-A152-DC3DEE272FCD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9" i="1" l="1"/>
  <c r="G29" i="1" s="1"/>
  <c r="G69" i="1"/>
  <c r="G68" i="1"/>
  <c r="A67" i="1"/>
  <c r="G67" i="1" s="1"/>
  <c r="A47" i="1"/>
  <c r="G47" i="1" s="1"/>
  <c r="G66" i="1"/>
  <c r="G65" i="1"/>
  <c r="G64" i="1"/>
  <c r="G60" i="1"/>
  <c r="G61" i="1"/>
  <c r="G63" i="1"/>
  <c r="G62" i="1"/>
  <c r="G55" i="1"/>
  <c r="G54" i="1"/>
  <c r="G56" i="1"/>
  <c r="A53" i="1"/>
  <c r="G53" i="1" s="1"/>
  <c r="A52" i="1"/>
  <c r="G52" i="1" s="1"/>
  <c r="A48" i="1"/>
  <c r="G48" i="1" s="1"/>
  <c r="A46" i="1"/>
  <c r="G46" i="1" s="1"/>
  <c r="A42" i="1"/>
  <c r="G42" i="1" s="1"/>
  <c r="G38" i="1"/>
  <c r="G37" i="1"/>
  <c r="A36" i="1"/>
  <c r="G36" i="1" s="1"/>
  <c r="G35" i="1"/>
  <c r="A34" i="1"/>
  <c r="G34" i="1" s="1"/>
  <c r="A33" i="1"/>
  <c r="G33" i="1" s="1"/>
  <c r="A24" i="1"/>
  <c r="G24" i="1" s="1"/>
  <c r="A23" i="1"/>
  <c r="A21" i="1"/>
  <c r="A26" i="1"/>
  <c r="G26" i="1" s="1"/>
  <c r="A25" i="1"/>
  <c r="G25" i="1" s="1"/>
  <c r="A27" i="1"/>
  <c r="G27" i="1" s="1"/>
  <c r="A28" i="1"/>
  <c r="G28" i="1" s="1"/>
  <c r="A22" i="1"/>
  <c r="G21" i="1"/>
  <c r="G12" i="1"/>
  <c r="G8" i="1"/>
  <c r="G11" i="1"/>
  <c r="G9" i="1"/>
  <c r="G17" i="1"/>
  <c r="G4" i="1" l="1"/>
</calcChain>
</file>

<file path=xl/sharedStrings.xml><?xml version="1.0" encoding="utf-8"?>
<sst xmlns="http://schemas.openxmlformats.org/spreadsheetml/2006/main" count="137" uniqueCount="99">
  <si>
    <t>Grundausstattung Imkerei</t>
  </si>
  <si>
    <t>Anzahl</t>
  </si>
  <si>
    <t>Produkt</t>
  </si>
  <si>
    <t>Stockmeißel</t>
  </si>
  <si>
    <t>Bemerkung</t>
  </si>
  <si>
    <t>Investition:</t>
  </si>
  <si>
    <t>Anzahl geplanter Völker:</t>
  </si>
  <si>
    <t>Smoker</t>
  </si>
  <si>
    <t>zum Lösen von Waben und Zargen</t>
  </si>
  <si>
    <t>ca. Preis</t>
  </si>
  <si>
    <t>für Smoker. Man kann auch altes Holz nehmen</t>
  </si>
  <si>
    <t>Bienenbesen</t>
  </si>
  <si>
    <t>zum Abkehren der Bienen von den Waben</t>
  </si>
  <si>
    <t>zur Raucherzeugung um Bienen zu beruhigen.
aus Edelstahl - die Größe abhängig der Völkerzahl</t>
  </si>
  <si>
    <t>zum Anzünden des Smokers und Abflammen 
der Beuten und Rähmchen (Desinfektion)</t>
  </si>
  <si>
    <t>Werkzeuge</t>
  </si>
  <si>
    <t>Schutzkleidung</t>
  </si>
  <si>
    <t>Imkerhandschuhe</t>
  </si>
  <si>
    <t>aus weichem stichfestem Leder</t>
  </si>
  <si>
    <t>Gasbrenner</t>
  </si>
  <si>
    <t>Flachboden</t>
  </si>
  <si>
    <t>mit Lüftungsgitter, Fluglochkeil und Schieber (Windel).
Alternativ Hochboden mit Bausperre für Wanderung</t>
  </si>
  <si>
    <t>Ganzzargen</t>
  </si>
  <si>
    <t>Holzdeckel</t>
  </si>
  <si>
    <t xml:space="preserve">mit Dämmisolierung </t>
  </si>
  <si>
    <t>Zanderbeute nach Dr. Liebig (ideal aus Weymouthkiefer)</t>
  </si>
  <si>
    <r>
      <t>Anflugbrett (</t>
    </r>
    <r>
      <rPr>
        <sz val="11"/>
        <color rgb="FFFF0000"/>
        <rFont val="Aptos Narrow"/>
        <family val="2"/>
        <scheme val="minor"/>
      </rPr>
      <t>optional</t>
    </r>
    <r>
      <rPr>
        <sz val="11"/>
        <color theme="1"/>
        <rFont val="Aptos Narrow"/>
        <family val="2"/>
        <scheme val="minor"/>
      </rPr>
      <t>)</t>
    </r>
  </si>
  <si>
    <r>
      <t>Rauchstoff (</t>
    </r>
    <r>
      <rPr>
        <sz val="11"/>
        <color rgb="FFFF0000"/>
        <rFont val="Aptos Narrow"/>
        <family val="2"/>
        <scheme val="minor"/>
      </rPr>
      <t>optional</t>
    </r>
    <r>
      <rPr>
        <sz val="11"/>
        <color theme="1"/>
        <rFont val="Aptos Narrow"/>
        <family val="2"/>
        <scheme val="minor"/>
      </rPr>
      <t>)</t>
    </r>
  </si>
  <si>
    <t>je nach Ausfertigung des Bodens. 
Alternativ ein einfaches Brett anschrauben</t>
  </si>
  <si>
    <t>Blechdeckel</t>
  </si>
  <si>
    <t>Absperrgitter</t>
  </si>
  <si>
    <t>Futtertasche</t>
  </si>
  <si>
    <t>Futterzarge</t>
  </si>
  <si>
    <r>
      <t>Abdeckfolie (</t>
    </r>
    <r>
      <rPr>
        <sz val="11"/>
        <color rgb="FFFF0000"/>
        <rFont val="Aptos Narrow"/>
        <family val="2"/>
        <scheme val="minor"/>
      </rPr>
      <t>optional</t>
    </r>
    <r>
      <rPr>
        <sz val="11"/>
        <color theme="1"/>
        <rFont val="Aptos Narrow"/>
        <family val="2"/>
        <scheme val="minor"/>
      </rPr>
      <t>)</t>
    </r>
  </si>
  <si>
    <t>Trennung von 2 Zargen - hauptsächlich um Bienen natürlich aus dem Honigraum zu bekommen</t>
  </si>
  <si>
    <t>Zwischenboden mit Bienenflucht</t>
  </si>
  <si>
    <t>für Notfütterung</t>
  </si>
  <si>
    <t>für Einfütterung von Zuckersirup als Winterfutter</t>
  </si>
  <si>
    <t>verhindert das Auffliegen der Bienen beim Öffnen der Beute und ermöglicht einen ersten Blick ohne Eingriff</t>
  </si>
  <si>
    <t xml:space="preserve">damit die Königin nicht in den Honigraum gelangt. </t>
  </si>
  <si>
    <t>Fütterung für Winter</t>
  </si>
  <si>
    <t>Zanderrähmchen</t>
  </si>
  <si>
    <t>als 2. Honigraum bei guter Tracht oder für Ablegerbildung</t>
  </si>
  <si>
    <t>Rähmchen und Wachs</t>
  </si>
  <si>
    <t>Drahtspanner</t>
  </si>
  <si>
    <t>Zum Nachziehen von lockerem Draht im Rähmchen</t>
  </si>
  <si>
    <r>
      <t xml:space="preserve">Standardgröße 477 x 220 mm - Format: Zander
</t>
    </r>
    <r>
      <rPr>
        <b/>
        <sz val="11"/>
        <color theme="1"/>
        <rFont val="Aptos Narrow"/>
        <family val="2"/>
        <scheme val="minor"/>
      </rPr>
      <t xml:space="preserve">Empfehlung: </t>
    </r>
    <r>
      <rPr>
        <sz val="11"/>
        <color theme="1"/>
        <rFont val="Aptos Narrow"/>
        <family val="2"/>
        <scheme val="minor"/>
      </rPr>
      <t>Querdrahtung aus Edelstahl und Ösen,
"modifiziert" (dicker Oberträger) mit "Hoffmann Seiten"
(dickere Seitenteile) - 30 Rähmchen für die Beute + 10 
Rähmchen als Reserve für 2. Honigraum oder Ableger</t>
    </r>
  </si>
  <si>
    <t>für 10 Rähmchen Zander mit Edelstahl-Auflageschienen.
Kaltbau zu empfehlen bei seitlichem Arbeiten am Volk.
Warmbau wenn man nur von hinten arbeitet (Bienenhaus)</t>
  </si>
  <si>
    <t>Imkerschleier / 
-jacke / -anzug</t>
  </si>
  <si>
    <t>nach eigenem Schutzempfinden: Schleier (18 €), oder Jacke (50 €) oder Anzug (80 €). Mit zunehmender Erfahrung kann man auch ohne Imkern.</t>
  </si>
  <si>
    <t>kg Mittelwände Zander</t>
  </si>
  <si>
    <t>Draht aus einem normalen Rähmchen entfernen</t>
  </si>
  <si>
    <r>
      <t xml:space="preserve">1 kg sind ca. 13-14 Mittelwände in Format Zander (395 x 195mm). Wenn man im ersten Bienenjahr mit einem Ableger startet, reicht 1kg/Ableger. Im zweiten Jahr ca. 2kg/Volk. </t>
    </r>
    <r>
      <rPr>
        <b/>
        <sz val="11"/>
        <color rgb="FFFF0000"/>
        <rFont val="Aptos Narrow"/>
        <family val="2"/>
        <scheme val="minor"/>
      </rPr>
      <t>Bezug Ende Februar über Verein möglich</t>
    </r>
  </si>
  <si>
    <t>Zum Einlöten der Mittelwände in den Rähmchendraht</t>
  </si>
  <si>
    <t>Trafolöter</t>
  </si>
  <si>
    <t>Sonnenwachs- und/oder Dampfwachsschmelzer</t>
  </si>
  <si>
    <r>
      <t xml:space="preserve">Zur Wachsgewinnung und Wiederverwendung von Rähmchen durch Ausschmelzen alter bebrüteter Waben
</t>
    </r>
    <r>
      <rPr>
        <b/>
        <sz val="11"/>
        <color theme="1"/>
        <rFont val="Aptos Narrow"/>
        <family val="2"/>
        <scheme val="minor"/>
      </rPr>
      <t xml:space="preserve">Empfehlung: </t>
    </r>
    <r>
      <rPr>
        <sz val="11"/>
        <color theme="1"/>
        <rFont val="Aptos Narrow"/>
        <family val="2"/>
        <scheme val="minor"/>
      </rPr>
      <t xml:space="preserve">kann man auch selber bauen </t>
    </r>
  </si>
  <si>
    <t>Bienen</t>
  </si>
  <si>
    <t>Ableger</t>
  </si>
  <si>
    <t>kg Bienenfutter</t>
  </si>
  <si>
    <r>
      <t xml:space="preserve">Futterbedarf je Volk bei Überwinterung auf 1 Zarge = 15kg
</t>
    </r>
    <r>
      <rPr>
        <b/>
        <sz val="11"/>
        <color rgb="FFFF0000"/>
        <rFont val="Aptos Narrow"/>
        <family val="2"/>
        <scheme val="minor"/>
      </rPr>
      <t>Futter kann über den Verein bei der Baywa günstiger 
bezogen werden. Es gibt Futterteig und Futtersirup.</t>
    </r>
  </si>
  <si>
    <t>Varroabehandlung</t>
  </si>
  <si>
    <t>Nassenheider Professional</t>
  </si>
  <si>
    <t>Verdunster für Ameisensäure</t>
  </si>
  <si>
    <t>Liter 60% Ameisensäure</t>
  </si>
  <si>
    <r>
      <t xml:space="preserve">ca. 0,5 Liter werden je Volk und Jahr benötigt
</t>
    </r>
    <r>
      <rPr>
        <b/>
        <sz val="11"/>
        <color rgb="FFFF0000"/>
        <rFont val="Aptos Narrow"/>
        <family val="2"/>
        <scheme val="minor"/>
      </rPr>
      <t>Bezug im Mai über Verein möglich</t>
    </r>
  </si>
  <si>
    <t>Säurefeste Handschuhe, Schutzbrille, ggfs. Atemschutz</t>
  </si>
  <si>
    <t>Dosierspritze</t>
  </si>
  <si>
    <t>gr Oxalsäure (Oxuvar 5,7%)</t>
  </si>
  <si>
    <t>Winterbehandlung als Träufelmethode</t>
  </si>
  <si>
    <t>oft als  Set</t>
  </si>
  <si>
    <t>Honigschleuder</t>
  </si>
  <si>
    <t>Zur Messung des Wassergehalts im Honig</t>
  </si>
  <si>
    <t>Größe 50ml mit feiner Öffnung für dünnen Dosierstrahl</t>
  </si>
  <si>
    <t>Entdecklungsgabel</t>
  </si>
  <si>
    <t>Um die Wachsdeckel  von den Zellel zu entfernen</t>
  </si>
  <si>
    <t>Entdecklungsgeschirr</t>
  </si>
  <si>
    <t>Ablage für die zu entdeckelnden Waben</t>
  </si>
  <si>
    <t>Honig-Refraktometer</t>
  </si>
  <si>
    <t>Honigernte (Relevant ab dem 2. Bienenjahr wenn aus den Ablegern richtige Völker gewachsen sind)</t>
  </si>
  <si>
    <t>Doppelsieb</t>
  </si>
  <si>
    <t>Edelstahl, Handbetrieb, einfache Ausführung</t>
  </si>
  <si>
    <t>Abfüllbehälter</t>
  </si>
  <si>
    <t>Edelstahl, mit Quetschhahn</t>
  </si>
  <si>
    <t>um den Honig cremig zu rühren (wichtig z.B. bei Rapshonig, da dieser sehr schnell hart wird)</t>
  </si>
  <si>
    <t>Honigeimer 25kg</t>
  </si>
  <si>
    <t>Zur Lagerung aus lebensmittelechtem Plastik. 
Andere Gebindevarianten z.B. 12,5kg möglich.</t>
  </si>
  <si>
    <t>Einkochautomat</t>
  </si>
  <si>
    <t>geeichte Waage</t>
  </si>
  <si>
    <t>Zum Abwiegen der gewünschten Abfüllmenge ins Glas</t>
  </si>
  <si>
    <t>nur zur Orientierung - keine Haftung bei Irrtümer oder Fehler</t>
  </si>
  <si>
    <t>wird in der Regel im Mai / Juni / Juli verkauft und ist ein kleines Bienenvolk welches auf 3-4 Rähmchen sitzt, inkl. begatteter Königin aus dem aktuellen Jahr</t>
  </si>
  <si>
    <t>förderfähig</t>
  </si>
  <si>
    <t>Zusätzlicher Witterungsschutz. Ideal Edelstahl (wg. Rost)</t>
  </si>
  <si>
    <t>Ganzzargen (als Reserve)</t>
  </si>
  <si>
    <t>Drohnenrähmchen</t>
  </si>
  <si>
    <r>
      <t xml:space="preserve">bestehend aus Grob- und Feinsieb
</t>
    </r>
    <r>
      <rPr>
        <b/>
        <sz val="11"/>
        <color theme="1"/>
        <rFont val="Aptos Narrow"/>
        <family val="2"/>
        <scheme val="minor"/>
      </rPr>
      <t>Empfehlung:</t>
    </r>
    <r>
      <rPr>
        <sz val="11"/>
        <color theme="1"/>
        <rFont val="Aptos Narrow"/>
        <family val="2"/>
        <scheme val="minor"/>
      </rPr>
      <t xml:space="preserve"> bei mehr als 4-5 Völkern 2 Doppelsiebe anschaffen, um verstopfte Siebe bei Ernte zu wechseln</t>
    </r>
  </si>
  <si>
    <t>Rührmaschine 
mit Rührstab</t>
  </si>
  <si>
    <t>zum Verflüssigen vom festen gelagerten Honig
und zum Schmelzen von Wachs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</si>
</sst>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9" x14ac:knownFonts="1">
    <font>
      <sz val="11"/>
      <color theme="1"/>
      <name val="Aptos Narrow"/>
      <family val="2"/>
      <scheme val="minor"/>
    </font>
    <font>
      <sz val="11"/>
      <color rgb="FFFF0000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sz val="11"/>
      <color rgb="FFFFC000"/>
      <name val="Aptos Narrow"/>
      <family val="2"/>
      <scheme val="minor"/>
    </font>
    <font>
      <b/>
      <sz val="11"/>
      <color rgb="FFFFC000"/>
      <name val="Aptos Narrow"/>
      <family val="2"/>
      <scheme val="minor"/>
    </font>
    <font>
      <b/>
      <sz val="24"/>
      <color theme="1"/>
      <name val="Aptos Narrow"/>
      <family val="2"/>
      <scheme val="minor"/>
    </font>
    <font>
      <sz val="11"/>
      <name val="Aptos Narrow"/>
      <family val="2"/>
      <scheme val="minor"/>
    </font>
    <font>
      <b/>
      <sz val="11"/>
      <color rgb="FFFF0000"/>
      <name val="Aptos Narrow"/>
      <family val="2"/>
      <scheme val="minor"/>
    </font>
    <font>
      <b/>
      <sz val="12"/>
      <color theme="1"/>
      <name val="Aptos Narrow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2" borderId="1" xfId="0" applyFont="1" applyFill="1" applyBorder="1" applyAlignment="1">
      <alignment horizontal="center"/>
    </xf>
    <xf numFmtId="0" fontId="4" fillId="3" borderId="0" xfId="0" applyFont="1" applyFill="1"/>
    <xf numFmtId="0" fontId="3" fillId="3" borderId="0" xfId="0" applyFont="1" applyFill="1"/>
    <xf numFmtId="164" fontId="0" fillId="0" borderId="0" xfId="0" applyNumberFormat="1"/>
    <xf numFmtId="164" fontId="3" fillId="3" borderId="0" xfId="0" applyNumberFormat="1" applyFont="1" applyFill="1"/>
    <xf numFmtId="164" fontId="2" fillId="2" borderId="1" xfId="0" applyNumberFormat="1" applyFont="1" applyFill="1" applyBorder="1" applyAlignment="1">
      <alignment horizontal="right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164" fontId="0" fillId="0" borderId="3" xfId="0" applyNumberFormat="1" applyBorder="1" applyAlignment="1">
      <alignment vertical="center"/>
    </xf>
    <xf numFmtId="0" fontId="0" fillId="0" borderId="0" xfId="0" applyAlignment="1">
      <alignment vertical="center"/>
    </xf>
    <xf numFmtId="0" fontId="0" fillId="0" borderId="3" xfId="0" applyBorder="1" applyAlignment="1">
      <alignment vertical="center" wrapText="1"/>
    </xf>
    <xf numFmtId="0" fontId="2" fillId="4" borderId="2" xfId="0" applyFont="1" applyFill="1" applyBorder="1" applyAlignment="1">
      <alignment horizontal="center"/>
    </xf>
    <xf numFmtId="0" fontId="2" fillId="4" borderId="2" xfId="0" applyFont="1" applyFill="1" applyBorder="1"/>
    <xf numFmtId="164" fontId="2" fillId="4" borderId="2" xfId="0" applyNumberFormat="1" applyFont="1" applyFill="1" applyBorder="1" applyAlignment="1">
      <alignment horizontal="right"/>
    </xf>
    <xf numFmtId="164" fontId="1" fillId="0" borderId="3" xfId="0" applyNumberFormat="1" applyFont="1" applyBorder="1" applyAlignment="1">
      <alignment vertical="center"/>
    </xf>
    <xf numFmtId="164" fontId="6" fillId="0" borderId="3" xfId="0" applyNumberFormat="1" applyFont="1" applyBorder="1" applyAlignment="1">
      <alignment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0" fillId="0" borderId="2" xfId="0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0" fillId="0" borderId="3" xfId="0" applyBorder="1" applyAlignment="1">
      <alignment horizontal="left" vertical="center" wrapText="1"/>
    </xf>
    <xf numFmtId="0" fontId="8" fillId="0" borderId="0" xfId="0" applyFont="1" applyAlignment="1">
      <alignment horizontal="center"/>
    </xf>
    <xf numFmtId="0" fontId="0" fillId="0" borderId="3" xfId="0" applyBorder="1" applyAlignment="1">
      <alignment vertical="center" wrapText="1"/>
    </xf>
    <xf numFmtId="0" fontId="2" fillId="4" borderId="2" xfId="0" applyFont="1" applyFill="1" applyBorder="1"/>
    <xf numFmtId="0" fontId="0" fillId="0" borderId="3" xfId="0" applyBorder="1" applyAlignment="1">
      <alignment vertical="center"/>
    </xf>
    <xf numFmtId="0" fontId="0" fillId="0" borderId="4" xfId="0" applyBorder="1" applyAlignment="1">
      <alignment horizontal="left" vertical="center" wrapText="1"/>
    </xf>
    <xf numFmtId="164" fontId="0" fillId="0" borderId="4" xfId="0" applyNumberFormat="1" applyBorder="1" applyAlignment="1">
      <alignment horizontal="right" vertical="center"/>
    </xf>
    <xf numFmtId="164" fontId="0" fillId="0" borderId="0" xfId="0" applyNumberFormat="1" applyAlignment="1">
      <alignment horizontal="right" vertical="center"/>
    </xf>
    <xf numFmtId="164" fontId="0" fillId="0" borderId="2" xfId="0" applyNumberFormat="1" applyBorder="1" applyAlignment="1">
      <alignment horizontal="right" vertical="center"/>
    </xf>
    <xf numFmtId="0" fontId="5" fillId="0" borderId="0" xfId="0" applyFont="1" applyAlignment="1">
      <alignment horizontal="center"/>
    </xf>
    <xf numFmtId="0" fontId="0" fillId="2" borderId="0" xfId="0" applyFill="1" applyAlignment="1">
      <alignment horizontal="center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A8A97F-BA1E-40D6-8927-95F6CE21E239}">
  <dimension ref="A1:H69"/>
  <sheetViews>
    <sheetView tabSelected="1" topLeftCell="A50" zoomScaleNormal="100" workbookViewId="0">
      <selection activeCell="I64" sqref="I64"/>
    </sheetView>
  </sheetViews>
  <sheetFormatPr baseColWidth="10" defaultRowHeight="14.4" x14ac:dyDescent="0.3"/>
  <cols>
    <col min="1" max="1" width="7.109375" customWidth="1"/>
    <col min="2" max="2" width="21.6640625" customWidth="1"/>
    <col min="7" max="7" width="11.5546875" style="4"/>
    <col min="8" max="8" width="11.21875" customWidth="1"/>
  </cols>
  <sheetData>
    <row r="1" spans="1:7" ht="31.2" x14ac:dyDescent="0.6">
      <c r="A1" s="31" t="s">
        <v>0</v>
      </c>
      <c r="B1" s="31"/>
      <c r="C1" s="31"/>
      <c r="D1" s="31"/>
      <c r="E1" s="31"/>
      <c r="F1" s="31"/>
      <c r="G1" s="31"/>
    </row>
    <row r="2" spans="1:7" ht="15.6" x14ac:dyDescent="0.3">
      <c r="A2" s="23" t="s">
        <v>90</v>
      </c>
      <c r="B2" s="23"/>
      <c r="C2" s="23"/>
      <c r="D2" s="23"/>
      <c r="E2" s="23"/>
      <c r="F2" s="23"/>
      <c r="G2" s="23"/>
    </row>
    <row r="3" spans="1:7" ht="15" thickBot="1" x14ac:dyDescent="0.35"/>
    <row r="4" spans="1:7" ht="15" thickBot="1" x14ac:dyDescent="0.35">
      <c r="B4" t="s">
        <v>6</v>
      </c>
      <c r="C4" s="1">
        <v>3</v>
      </c>
      <c r="F4" t="s">
        <v>5</v>
      </c>
      <c r="G4" s="6">
        <f>SUM(G5:G261)</f>
        <v>3152.25</v>
      </c>
    </row>
    <row r="6" spans="1:7" x14ac:dyDescent="0.3">
      <c r="A6" s="2" t="s">
        <v>15</v>
      </c>
      <c r="B6" s="3"/>
      <c r="C6" s="3"/>
      <c r="D6" s="3"/>
      <c r="E6" s="3"/>
      <c r="F6" s="3"/>
      <c r="G6" s="5"/>
    </row>
    <row r="7" spans="1:7" x14ac:dyDescent="0.3">
      <c r="A7" s="12" t="s">
        <v>1</v>
      </c>
      <c r="B7" s="13" t="s">
        <v>2</v>
      </c>
      <c r="C7" s="25" t="s">
        <v>4</v>
      </c>
      <c r="D7" s="25"/>
      <c r="E7" s="25"/>
      <c r="F7" s="25"/>
      <c r="G7" s="14" t="s">
        <v>9</v>
      </c>
    </row>
    <row r="8" spans="1:7" x14ac:dyDescent="0.3">
      <c r="A8" s="7">
        <v>1</v>
      </c>
      <c r="B8" s="8" t="s">
        <v>3</v>
      </c>
      <c r="C8" s="24" t="s">
        <v>8</v>
      </c>
      <c r="D8" s="24"/>
      <c r="E8" s="24"/>
      <c r="F8" s="24"/>
      <c r="G8" s="9">
        <f>A8*8</f>
        <v>8</v>
      </c>
    </row>
    <row r="9" spans="1:7" ht="28.2" customHeight="1" x14ac:dyDescent="0.3">
      <c r="A9" s="7">
        <v>1</v>
      </c>
      <c r="B9" s="8" t="s">
        <v>7</v>
      </c>
      <c r="C9" s="24" t="s">
        <v>13</v>
      </c>
      <c r="D9" s="24"/>
      <c r="E9" s="24"/>
      <c r="F9" s="24"/>
      <c r="G9" s="9">
        <f>A9*25</f>
        <v>25</v>
      </c>
    </row>
    <row r="10" spans="1:7" x14ac:dyDescent="0.3">
      <c r="A10" s="7">
        <v>1</v>
      </c>
      <c r="B10" s="8" t="s">
        <v>27</v>
      </c>
      <c r="C10" s="24" t="s">
        <v>10</v>
      </c>
      <c r="D10" s="24"/>
      <c r="E10" s="24"/>
      <c r="F10" s="24"/>
      <c r="G10" s="15">
        <v>5</v>
      </c>
    </row>
    <row r="11" spans="1:7" ht="29.4" customHeight="1" x14ac:dyDescent="0.3">
      <c r="A11" s="7">
        <v>1</v>
      </c>
      <c r="B11" s="8" t="s">
        <v>19</v>
      </c>
      <c r="C11" s="24" t="s">
        <v>14</v>
      </c>
      <c r="D11" s="24"/>
      <c r="E11" s="24"/>
      <c r="F11" s="24"/>
      <c r="G11" s="9">
        <f>A11*15</f>
        <v>15</v>
      </c>
    </row>
    <row r="12" spans="1:7" x14ac:dyDescent="0.3">
      <c r="A12" s="7">
        <v>1</v>
      </c>
      <c r="B12" s="8" t="s">
        <v>11</v>
      </c>
      <c r="C12" s="24" t="s">
        <v>12</v>
      </c>
      <c r="D12" s="24"/>
      <c r="E12" s="24"/>
      <c r="F12" s="24"/>
      <c r="G12" s="9">
        <f>A12*5</f>
        <v>5</v>
      </c>
    </row>
    <row r="13" spans="1:7" x14ac:dyDescent="0.3">
      <c r="A13" s="7"/>
      <c r="B13" s="8"/>
      <c r="C13" s="24"/>
      <c r="D13" s="24"/>
      <c r="E13" s="24"/>
      <c r="F13" s="24"/>
      <c r="G13" s="9"/>
    </row>
    <row r="14" spans="1:7" x14ac:dyDescent="0.3">
      <c r="A14" s="2" t="s">
        <v>16</v>
      </c>
      <c r="B14" s="3"/>
      <c r="C14" s="3"/>
      <c r="D14" s="3"/>
      <c r="E14" s="3"/>
      <c r="F14" s="3"/>
      <c r="G14" s="5"/>
    </row>
    <row r="15" spans="1:7" x14ac:dyDescent="0.3">
      <c r="A15" s="12" t="s">
        <v>1</v>
      </c>
      <c r="B15" s="13" t="s">
        <v>2</v>
      </c>
      <c r="C15" s="25" t="s">
        <v>4</v>
      </c>
      <c r="D15" s="25"/>
      <c r="E15" s="25"/>
      <c r="F15" s="25"/>
      <c r="G15" s="14" t="s">
        <v>9</v>
      </c>
    </row>
    <row r="16" spans="1:7" ht="43.8" customHeight="1" x14ac:dyDescent="0.3">
      <c r="A16" s="7">
        <v>1</v>
      </c>
      <c r="B16" s="11" t="s">
        <v>48</v>
      </c>
      <c r="C16" s="24" t="s">
        <v>49</v>
      </c>
      <c r="D16" s="24"/>
      <c r="E16" s="24"/>
      <c r="F16" s="24"/>
      <c r="G16" s="9">
        <v>50</v>
      </c>
    </row>
    <row r="17" spans="1:8" x14ac:dyDescent="0.3">
      <c r="A17" s="7">
        <v>1</v>
      </c>
      <c r="B17" s="8" t="s">
        <v>17</v>
      </c>
      <c r="C17" s="24" t="s">
        <v>18</v>
      </c>
      <c r="D17" s="24"/>
      <c r="E17" s="24"/>
      <c r="F17" s="24"/>
      <c r="G17" s="9">
        <f>A17*15</f>
        <v>15</v>
      </c>
    </row>
    <row r="18" spans="1:8" x14ac:dyDescent="0.3">
      <c r="A18" s="7"/>
      <c r="B18" s="8"/>
      <c r="C18" s="24"/>
      <c r="D18" s="24"/>
      <c r="E18" s="24"/>
      <c r="F18" s="24"/>
      <c r="G18" s="9"/>
    </row>
    <row r="19" spans="1:8" x14ac:dyDescent="0.3">
      <c r="A19" s="2" t="s">
        <v>25</v>
      </c>
      <c r="B19" s="3"/>
      <c r="C19" s="3"/>
      <c r="D19" s="3"/>
      <c r="E19" s="3"/>
      <c r="F19" s="3"/>
      <c r="G19" s="5"/>
    </row>
    <row r="20" spans="1:8" x14ac:dyDescent="0.3">
      <c r="A20" s="12" t="s">
        <v>1</v>
      </c>
      <c r="B20" s="13" t="s">
        <v>2</v>
      </c>
      <c r="C20" s="25" t="s">
        <v>4</v>
      </c>
      <c r="D20" s="25"/>
      <c r="E20" s="25"/>
      <c r="F20" s="25"/>
      <c r="G20" s="14" t="s">
        <v>9</v>
      </c>
    </row>
    <row r="21" spans="1:8" ht="29.4" customHeight="1" x14ac:dyDescent="0.3">
      <c r="A21" s="7">
        <f>$C$4</f>
        <v>3</v>
      </c>
      <c r="B21" s="8" t="s">
        <v>20</v>
      </c>
      <c r="C21" s="24" t="s">
        <v>21</v>
      </c>
      <c r="D21" s="24"/>
      <c r="E21" s="24"/>
      <c r="F21" s="24"/>
      <c r="G21" s="28">
        <f>C4*155</f>
        <v>465</v>
      </c>
      <c r="H21" s="32" t="s">
        <v>70</v>
      </c>
    </row>
    <row r="22" spans="1:8" ht="45" customHeight="1" x14ac:dyDescent="0.3">
      <c r="A22" s="7">
        <f>$C$4*3</f>
        <v>9</v>
      </c>
      <c r="B22" s="8" t="s">
        <v>22</v>
      </c>
      <c r="C22" s="24" t="s">
        <v>47</v>
      </c>
      <c r="D22" s="24"/>
      <c r="E22" s="24"/>
      <c r="F22" s="24"/>
      <c r="G22" s="29"/>
      <c r="H22" s="32"/>
    </row>
    <row r="23" spans="1:8" x14ac:dyDescent="0.3">
      <c r="A23" s="7">
        <f t="shared" ref="A23:A28" si="0">$C$4</f>
        <v>3</v>
      </c>
      <c r="B23" s="10" t="s">
        <v>23</v>
      </c>
      <c r="C23" s="24" t="s">
        <v>24</v>
      </c>
      <c r="D23" s="24"/>
      <c r="E23" s="24"/>
      <c r="F23" s="24"/>
      <c r="G23" s="30"/>
      <c r="H23" s="32"/>
    </row>
    <row r="24" spans="1:8" x14ac:dyDescent="0.3">
      <c r="A24" s="7">
        <f t="shared" si="0"/>
        <v>3</v>
      </c>
      <c r="B24" s="8" t="s">
        <v>29</v>
      </c>
      <c r="C24" s="22" t="s">
        <v>93</v>
      </c>
      <c r="D24" s="22"/>
      <c r="E24" s="22"/>
      <c r="F24" s="22"/>
      <c r="G24" s="16">
        <f>A24*15</f>
        <v>45</v>
      </c>
    </row>
    <row r="25" spans="1:8" ht="30" customHeight="1" x14ac:dyDescent="0.3">
      <c r="A25" s="7">
        <f t="shared" si="0"/>
        <v>3</v>
      </c>
      <c r="B25" s="11" t="s">
        <v>35</v>
      </c>
      <c r="C25" s="24" t="s">
        <v>34</v>
      </c>
      <c r="D25" s="24"/>
      <c r="E25" s="24"/>
      <c r="F25" s="24"/>
      <c r="G25" s="9">
        <f>A25*15</f>
        <v>45</v>
      </c>
    </row>
    <row r="26" spans="1:8" x14ac:dyDescent="0.3">
      <c r="A26" s="7">
        <f t="shared" si="0"/>
        <v>3</v>
      </c>
      <c r="B26" s="8" t="s">
        <v>30</v>
      </c>
      <c r="C26" s="24" t="s">
        <v>39</v>
      </c>
      <c r="D26" s="24"/>
      <c r="E26" s="24"/>
      <c r="F26" s="24"/>
      <c r="G26" s="9">
        <f>A26*15</f>
        <v>45</v>
      </c>
    </row>
    <row r="27" spans="1:8" ht="30" customHeight="1" x14ac:dyDescent="0.3">
      <c r="A27" s="7">
        <f t="shared" si="0"/>
        <v>3</v>
      </c>
      <c r="B27" s="8" t="s">
        <v>33</v>
      </c>
      <c r="C27" s="24" t="s">
        <v>38</v>
      </c>
      <c r="D27" s="24"/>
      <c r="E27" s="24"/>
      <c r="F27" s="24"/>
      <c r="G27" s="15">
        <f>A27*3</f>
        <v>9</v>
      </c>
    </row>
    <row r="28" spans="1:8" ht="29.4" customHeight="1" x14ac:dyDescent="0.3">
      <c r="A28" s="7">
        <f t="shared" si="0"/>
        <v>3</v>
      </c>
      <c r="B28" s="8" t="s">
        <v>26</v>
      </c>
      <c r="C28" s="24" t="s">
        <v>28</v>
      </c>
      <c r="D28" s="24"/>
      <c r="E28" s="24"/>
      <c r="F28" s="24"/>
      <c r="G28" s="15">
        <f>A28*8</f>
        <v>24</v>
      </c>
    </row>
    <row r="29" spans="1:8" x14ac:dyDescent="0.3">
      <c r="A29" s="7">
        <f>ROUNDUP($C$4/1.5,0)</f>
        <v>2</v>
      </c>
      <c r="B29" s="8" t="s">
        <v>94</v>
      </c>
      <c r="C29" s="26" t="s">
        <v>42</v>
      </c>
      <c r="D29" s="26"/>
      <c r="E29" s="26"/>
      <c r="F29" s="26"/>
      <c r="G29" s="9">
        <f>A29*30</f>
        <v>60</v>
      </c>
    </row>
    <row r="30" spans="1:8" x14ac:dyDescent="0.3">
      <c r="A30" s="17"/>
      <c r="B30" s="10"/>
      <c r="C30" s="10"/>
      <c r="D30" s="10"/>
      <c r="E30" s="10"/>
      <c r="F30" s="10"/>
      <c r="G30" s="18"/>
    </row>
    <row r="31" spans="1:8" x14ac:dyDescent="0.3">
      <c r="A31" s="2" t="s">
        <v>43</v>
      </c>
      <c r="B31" s="3"/>
      <c r="C31" s="3"/>
      <c r="D31" s="3"/>
      <c r="E31" s="3"/>
      <c r="F31" s="3"/>
      <c r="G31" s="5"/>
    </row>
    <row r="32" spans="1:8" x14ac:dyDescent="0.3">
      <c r="A32" s="12" t="s">
        <v>1</v>
      </c>
      <c r="B32" s="13" t="s">
        <v>2</v>
      </c>
      <c r="C32" s="25" t="s">
        <v>4</v>
      </c>
      <c r="D32" s="25"/>
      <c r="E32" s="25"/>
      <c r="F32" s="25"/>
      <c r="G32" s="14" t="s">
        <v>9</v>
      </c>
    </row>
    <row r="33" spans="1:8" ht="75" customHeight="1" x14ac:dyDescent="0.3">
      <c r="A33" s="7">
        <f>$C$4*40</f>
        <v>120</v>
      </c>
      <c r="B33" s="8" t="s">
        <v>41</v>
      </c>
      <c r="C33" s="24" t="s">
        <v>46</v>
      </c>
      <c r="D33" s="26"/>
      <c r="E33" s="26"/>
      <c r="F33" s="26"/>
      <c r="G33" s="9">
        <f>A33*1.5</f>
        <v>180</v>
      </c>
    </row>
    <row r="34" spans="1:8" x14ac:dyDescent="0.3">
      <c r="A34" s="7">
        <f>$C$4</f>
        <v>3</v>
      </c>
      <c r="B34" s="8" t="s">
        <v>95</v>
      </c>
      <c r="C34" s="24" t="s">
        <v>51</v>
      </c>
      <c r="D34" s="26"/>
      <c r="E34" s="26"/>
      <c r="F34" s="26"/>
      <c r="G34" s="9">
        <f>A34*1.5</f>
        <v>4.5</v>
      </c>
    </row>
    <row r="35" spans="1:8" x14ac:dyDescent="0.3">
      <c r="A35" s="7">
        <v>1</v>
      </c>
      <c r="B35" s="8" t="s">
        <v>44</v>
      </c>
      <c r="C35" s="24" t="s">
        <v>45</v>
      </c>
      <c r="D35" s="26"/>
      <c r="E35" s="26"/>
      <c r="F35" s="26"/>
      <c r="G35" s="9">
        <f>A35*10</f>
        <v>10</v>
      </c>
    </row>
    <row r="36" spans="1:8" ht="60" customHeight="1" x14ac:dyDescent="0.3">
      <c r="A36" s="7">
        <f>$C$4</f>
        <v>3</v>
      </c>
      <c r="B36" s="10" t="s">
        <v>50</v>
      </c>
      <c r="C36" s="27" t="s">
        <v>52</v>
      </c>
      <c r="D36" s="27"/>
      <c r="E36" s="27"/>
      <c r="F36" s="27"/>
      <c r="G36" s="18">
        <f>A36*20</f>
        <v>60</v>
      </c>
    </row>
    <row r="37" spans="1:8" x14ac:dyDescent="0.3">
      <c r="A37" s="7">
        <v>1</v>
      </c>
      <c r="B37" s="8" t="s">
        <v>54</v>
      </c>
      <c r="C37" s="24" t="s">
        <v>53</v>
      </c>
      <c r="D37" s="26"/>
      <c r="E37" s="26"/>
      <c r="F37" s="26"/>
      <c r="G37" s="9">
        <f>A37*90</f>
        <v>90</v>
      </c>
    </row>
    <row r="38" spans="1:8" ht="45" customHeight="1" x14ac:dyDescent="0.3">
      <c r="A38" s="7">
        <v>1</v>
      </c>
      <c r="B38" s="11" t="s">
        <v>55</v>
      </c>
      <c r="C38" s="24" t="s">
        <v>56</v>
      </c>
      <c r="D38" s="26"/>
      <c r="E38" s="26"/>
      <c r="F38" s="26"/>
      <c r="G38" s="9">
        <f>A38*150</f>
        <v>150</v>
      </c>
      <c r="H38" s="21" t="s">
        <v>92</v>
      </c>
    </row>
    <row r="39" spans="1:8" ht="15" customHeight="1" x14ac:dyDescent="0.3">
      <c r="A39" s="17"/>
      <c r="B39" s="19"/>
      <c r="C39" s="19"/>
      <c r="D39" s="10"/>
      <c r="E39" s="10"/>
      <c r="F39" s="10"/>
      <c r="G39" s="18"/>
    </row>
    <row r="40" spans="1:8" x14ac:dyDescent="0.3">
      <c r="A40" s="2" t="s">
        <v>57</v>
      </c>
      <c r="B40" s="3"/>
      <c r="C40" s="3"/>
      <c r="D40" s="3"/>
      <c r="E40" s="3"/>
      <c r="F40" s="3"/>
      <c r="G40" s="5"/>
    </row>
    <row r="41" spans="1:8" x14ac:dyDescent="0.3">
      <c r="A41" s="12" t="s">
        <v>1</v>
      </c>
      <c r="B41" s="13" t="s">
        <v>2</v>
      </c>
      <c r="C41" s="25" t="s">
        <v>4</v>
      </c>
      <c r="D41" s="25"/>
      <c r="E41" s="25"/>
      <c r="F41" s="25"/>
      <c r="G41" s="14" t="s">
        <v>9</v>
      </c>
    </row>
    <row r="42" spans="1:8" ht="45" customHeight="1" x14ac:dyDescent="0.3">
      <c r="A42" s="7">
        <f>$C$4</f>
        <v>3</v>
      </c>
      <c r="B42" s="8" t="s">
        <v>58</v>
      </c>
      <c r="C42" s="24" t="s">
        <v>91</v>
      </c>
      <c r="D42" s="24"/>
      <c r="E42" s="24"/>
      <c r="F42" s="24"/>
      <c r="G42" s="9">
        <f>A42*75</f>
        <v>225</v>
      </c>
    </row>
    <row r="44" spans="1:8" x14ac:dyDescent="0.3">
      <c r="A44" s="2" t="s">
        <v>40</v>
      </c>
      <c r="B44" s="3"/>
      <c r="C44" s="3"/>
      <c r="D44" s="3"/>
      <c r="E44" s="3"/>
      <c r="F44" s="3"/>
      <c r="G44" s="5"/>
    </row>
    <row r="45" spans="1:8" x14ac:dyDescent="0.3">
      <c r="A45" s="12" t="s">
        <v>1</v>
      </c>
      <c r="B45" s="13" t="s">
        <v>2</v>
      </c>
      <c r="C45" s="25" t="s">
        <v>4</v>
      </c>
      <c r="D45" s="25"/>
      <c r="E45" s="25"/>
      <c r="F45" s="25"/>
      <c r="G45" s="14" t="s">
        <v>9</v>
      </c>
    </row>
    <row r="46" spans="1:8" x14ac:dyDescent="0.3">
      <c r="A46" s="7">
        <f>$C$4</f>
        <v>3</v>
      </c>
      <c r="B46" s="8" t="s">
        <v>31</v>
      </c>
      <c r="C46" s="24" t="s">
        <v>36</v>
      </c>
      <c r="D46" s="24"/>
      <c r="E46" s="24"/>
      <c r="F46" s="24"/>
      <c r="G46" s="9">
        <f>A46*9</f>
        <v>27</v>
      </c>
    </row>
    <row r="47" spans="1:8" x14ac:dyDescent="0.3">
      <c r="A47" s="7">
        <f>$C$4</f>
        <v>3</v>
      </c>
      <c r="B47" s="8" t="s">
        <v>32</v>
      </c>
      <c r="C47" s="24" t="s">
        <v>37</v>
      </c>
      <c r="D47" s="24"/>
      <c r="E47" s="24"/>
      <c r="F47" s="24"/>
      <c r="G47" s="9">
        <f>A47*30</f>
        <v>90</v>
      </c>
    </row>
    <row r="48" spans="1:8" ht="45" customHeight="1" x14ac:dyDescent="0.3">
      <c r="A48" s="7">
        <f>$C$4*15</f>
        <v>45</v>
      </c>
      <c r="B48" s="8" t="s">
        <v>59</v>
      </c>
      <c r="C48" s="22" t="s">
        <v>60</v>
      </c>
      <c r="D48" s="22"/>
      <c r="E48" s="22"/>
      <c r="F48" s="22"/>
      <c r="G48" s="9">
        <f>A48*1.5</f>
        <v>67.5</v>
      </c>
    </row>
    <row r="49" spans="1:8" x14ac:dyDescent="0.3">
      <c r="A49" s="20"/>
    </row>
    <row r="50" spans="1:8" x14ac:dyDescent="0.3">
      <c r="A50" s="2" t="s">
        <v>61</v>
      </c>
      <c r="B50" s="3"/>
      <c r="C50" s="3"/>
      <c r="D50" s="3"/>
      <c r="E50" s="3"/>
      <c r="F50" s="3"/>
      <c r="G50" s="5"/>
    </row>
    <row r="51" spans="1:8" x14ac:dyDescent="0.3">
      <c r="A51" s="12" t="s">
        <v>1</v>
      </c>
      <c r="B51" s="13" t="s">
        <v>2</v>
      </c>
      <c r="C51" s="25" t="s">
        <v>4</v>
      </c>
      <c r="D51" s="25"/>
      <c r="E51" s="25"/>
      <c r="F51" s="25"/>
      <c r="G51" s="14" t="s">
        <v>9</v>
      </c>
    </row>
    <row r="52" spans="1:8" x14ac:dyDescent="0.3">
      <c r="A52" s="7">
        <f>$C$4</f>
        <v>3</v>
      </c>
      <c r="B52" s="8" t="s">
        <v>62</v>
      </c>
      <c r="C52" s="24" t="s">
        <v>63</v>
      </c>
      <c r="D52" s="24"/>
      <c r="E52" s="24"/>
      <c r="F52" s="24"/>
      <c r="G52" s="9">
        <f>A52*11</f>
        <v>33</v>
      </c>
      <c r="H52" s="21" t="s">
        <v>92</v>
      </c>
    </row>
    <row r="53" spans="1:8" ht="30" customHeight="1" x14ac:dyDescent="0.3">
      <c r="A53" s="7">
        <f>$C$4*0.5</f>
        <v>1.5</v>
      </c>
      <c r="B53" s="8" t="s">
        <v>64</v>
      </c>
      <c r="C53" s="24" t="s">
        <v>65</v>
      </c>
      <c r="D53" s="24"/>
      <c r="E53" s="24"/>
      <c r="F53" s="24"/>
      <c r="G53" s="9">
        <f>A53*13.5</f>
        <v>20.25</v>
      </c>
    </row>
    <row r="54" spans="1:8" x14ac:dyDescent="0.3">
      <c r="A54" s="7">
        <v>1</v>
      </c>
      <c r="B54" s="8" t="s">
        <v>16</v>
      </c>
      <c r="C54" s="22" t="s">
        <v>66</v>
      </c>
      <c r="D54" s="22"/>
      <c r="E54" s="22"/>
      <c r="F54" s="22"/>
      <c r="G54" s="9">
        <f>A54*10</f>
        <v>10</v>
      </c>
    </row>
    <row r="55" spans="1:8" x14ac:dyDescent="0.3">
      <c r="A55" s="7">
        <v>1</v>
      </c>
      <c r="B55" s="8" t="s">
        <v>67</v>
      </c>
      <c r="C55" s="22" t="s">
        <v>73</v>
      </c>
      <c r="D55" s="22"/>
      <c r="E55" s="22"/>
      <c r="F55" s="22"/>
      <c r="G55" s="9">
        <f>A55*3</f>
        <v>3</v>
      </c>
    </row>
    <row r="56" spans="1:8" x14ac:dyDescent="0.3">
      <c r="A56" s="7">
        <v>20</v>
      </c>
      <c r="B56" s="8" t="s">
        <v>68</v>
      </c>
      <c r="C56" s="22" t="s">
        <v>69</v>
      </c>
      <c r="D56" s="22"/>
      <c r="E56" s="22"/>
      <c r="F56" s="22"/>
      <c r="G56" s="9">
        <f>A56*0.05</f>
        <v>1</v>
      </c>
    </row>
    <row r="57" spans="1:8" x14ac:dyDescent="0.3">
      <c r="A57" s="7"/>
      <c r="B57" s="8"/>
      <c r="C57" s="22"/>
      <c r="D57" s="22"/>
      <c r="E57" s="22"/>
      <c r="F57" s="22"/>
      <c r="G57" s="9"/>
    </row>
    <row r="58" spans="1:8" x14ac:dyDescent="0.3">
      <c r="A58" s="2" t="s">
        <v>79</v>
      </c>
      <c r="B58" s="3"/>
      <c r="C58" s="3"/>
      <c r="D58" s="3"/>
      <c r="E58" s="3"/>
      <c r="F58" s="3"/>
      <c r="G58" s="5"/>
    </row>
    <row r="59" spans="1:8" x14ac:dyDescent="0.3">
      <c r="A59" s="12" t="s">
        <v>1</v>
      </c>
      <c r="B59" s="13" t="s">
        <v>2</v>
      </c>
      <c r="C59" s="25" t="s">
        <v>4</v>
      </c>
      <c r="D59" s="25"/>
      <c r="E59" s="25"/>
      <c r="F59" s="25"/>
      <c r="G59" s="14" t="s">
        <v>9</v>
      </c>
    </row>
    <row r="60" spans="1:8" x14ac:dyDescent="0.3">
      <c r="A60" s="7">
        <v>1</v>
      </c>
      <c r="B60" s="8" t="s">
        <v>71</v>
      </c>
      <c r="C60" s="24" t="s">
        <v>81</v>
      </c>
      <c r="D60" s="24"/>
      <c r="E60" s="24"/>
      <c r="F60" s="24"/>
      <c r="G60" s="9">
        <f>A60*500</f>
        <v>500</v>
      </c>
      <c r="H60" s="21" t="s">
        <v>92</v>
      </c>
    </row>
    <row r="61" spans="1:8" x14ac:dyDescent="0.3">
      <c r="A61" s="7">
        <v>1</v>
      </c>
      <c r="B61" s="8" t="s">
        <v>78</v>
      </c>
      <c r="C61" s="24" t="s">
        <v>72</v>
      </c>
      <c r="D61" s="24"/>
      <c r="E61" s="24"/>
      <c r="F61" s="24"/>
      <c r="G61" s="9">
        <f>A61*60</f>
        <v>60</v>
      </c>
      <c r="H61" s="21" t="s">
        <v>92</v>
      </c>
    </row>
    <row r="62" spans="1:8" x14ac:dyDescent="0.3">
      <c r="A62" s="7">
        <v>1</v>
      </c>
      <c r="B62" s="8" t="s">
        <v>74</v>
      </c>
      <c r="C62" s="22" t="s">
        <v>75</v>
      </c>
      <c r="D62" s="22"/>
      <c r="E62" s="22"/>
      <c r="F62" s="22"/>
      <c r="G62" s="9">
        <f>A62*15</f>
        <v>15</v>
      </c>
      <c r="H62" s="21" t="s">
        <v>92</v>
      </c>
    </row>
    <row r="63" spans="1:8" x14ac:dyDescent="0.3">
      <c r="A63" s="7">
        <v>1</v>
      </c>
      <c r="B63" s="8" t="s">
        <v>76</v>
      </c>
      <c r="C63" s="22" t="s">
        <v>77</v>
      </c>
      <c r="D63" s="22"/>
      <c r="E63" s="22"/>
      <c r="F63" s="22"/>
      <c r="G63" s="9">
        <f>A63*120</f>
        <v>120</v>
      </c>
      <c r="H63" s="21" t="s">
        <v>92</v>
      </c>
    </row>
    <row r="64" spans="1:8" ht="45" customHeight="1" x14ac:dyDescent="0.3">
      <c r="A64" s="7">
        <v>1</v>
      </c>
      <c r="B64" s="8" t="s">
        <v>80</v>
      </c>
      <c r="C64" s="22" t="s">
        <v>96</v>
      </c>
      <c r="D64" s="22"/>
      <c r="E64" s="22"/>
      <c r="F64" s="22"/>
      <c r="G64" s="9">
        <f>A64*25</f>
        <v>25</v>
      </c>
      <c r="H64" s="21" t="s">
        <v>92</v>
      </c>
    </row>
    <row r="65" spans="1:8" x14ac:dyDescent="0.3">
      <c r="A65" s="7">
        <v>1</v>
      </c>
      <c r="B65" s="8" t="s">
        <v>82</v>
      </c>
      <c r="C65" s="22" t="s">
        <v>83</v>
      </c>
      <c r="D65" s="22"/>
      <c r="E65" s="22"/>
      <c r="F65" s="22"/>
      <c r="G65" s="9">
        <f>A65*150</f>
        <v>150</v>
      </c>
      <c r="H65" s="21" t="s">
        <v>92</v>
      </c>
    </row>
    <row r="66" spans="1:8" ht="29.4" customHeight="1" x14ac:dyDescent="0.3">
      <c r="A66" s="7">
        <v>1</v>
      </c>
      <c r="B66" s="11" t="s">
        <v>97</v>
      </c>
      <c r="C66" s="22" t="s">
        <v>84</v>
      </c>
      <c r="D66" s="22"/>
      <c r="E66" s="22"/>
      <c r="F66" s="22"/>
      <c r="G66" s="9">
        <f>A66*180</f>
        <v>180</v>
      </c>
      <c r="H66" s="21" t="s">
        <v>92</v>
      </c>
    </row>
    <row r="67" spans="1:8" ht="29.4" customHeight="1" x14ac:dyDescent="0.3">
      <c r="A67" s="7">
        <f>ROUNDUP($C$4*1.5,0)</f>
        <v>5</v>
      </c>
      <c r="B67" s="8" t="s">
        <v>85</v>
      </c>
      <c r="C67" s="22" t="s">
        <v>86</v>
      </c>
      <c r="D67" s="22"/>
      <c r="E67" s="22"/>
      <c r="F67" s="22"/>
      <c r="G67" s="9">
        <f>A67*7</f>
        <v>35</v>
      </c>
    </row>
    <row r="68" spans="1:8" ht="30" customHeight="1" x14ac:dyDescent="0.3">
      <c r="A68" s="7">
        <v>1</v>
      </c>
      <c r="B68" s="8" t="s">
        <v>87</v>
      </c>
      <c r="C68" s="22" t="s">
        <v>98</v>
      </c>
      <c r="D68" s="22"/>
      <c r="E68" s="22"/>
      <c r="F68" s="22"/>
      <c r="G68" s="9">
        <f>A68*80</f>
        <v>80</v>
      </c>
      <c r="H68" s="21" t="s">
        <v>92</v>
      </c>
    </row>
    <row r="69" spans="1:8" x14ac:dyDescent="0.3">
      <c r="A69" s="7">
        <v>1</v>
      </c>
      <c r="B69" s="8" t="s">
        <v>88</v>
      </c>
      <c r="C69" s="22" t="s">
        <v>89</v>
      </c>
      <c r="D69" s="22"/>
      <c r="E69" s="22"/>
      <c r="F69" s="22"/>
      <c r="G69" s="9">
        <f>A69*200</f>
        <v>200</v>
      </c>
    </row>
  </sheetData>
  <mergeCells count="56">
    <mergeCell ref="A1:G1"/>
    <mergeCell ref="C8:F8"/>
    <mergeCell ref="C9:F9"/>
    <mergeCell ref="C10:F10"/>
    <mergeCell ref="C12:F12"/>
    <mergeCell ref="C7:F7"/>
    <mergeCell ref="C11:F11"/>
    <mergeCell ref="C13:F13"/>
    <mergeCell ref="C16:F16"/>
    <mergeCell ref="C17:F17"/>
    <mergeCell ref="C18:F18"/>
    <mergeCell ref="C15:F15"/>
    <mergeCell ref="C20:F20"/>
    <mergeCell ref="C21:F21"/>
    <mergeCell ref="C22:F22"/>
    <mergeCell ref="C23:F23"/>
    <mergeCell ref="C25:F25"/>
    <mergeCell ref="H21:H23"/>
    <mergeCell ref="G21:G23"/>
    <mergeCell ref="C24:F24"/>
    <mergeCell ref="C41:F41"/>
    <mergeCell ref="C42:F42"/>
    <mergeCell ref="C29:F29"/>
    <mergeCell ref="C32:F32"/>
    <mergeCell ref="C33:F33"/>
    <mergeCell ref="C26:F26"/>
    <mergeCell ref="C27:F27"/>
    <mergeCell ref="C28:F28"/>
    <mergeCell ref="C53:F53"/>
    <mergeCell ref="C34:F34"/>
    <mergeCell ref="C35:F35"/>
    <mergeCell ref="C36:F36"/>
    <mergeCell ref="C37:F37"/>
    <mergeCell ref="C38:F38"/>
    <mergeCell ref="C45:F45"/>
    <mergeCell ref="C46:F46"/>
    <mergeCell ref="C47:F47"/>
    <mergeCell ref="C48:F48"/>
    <mergeCell ref="C51:F51"/>
    <mergeCell ref="C52:F52"/>
    <mergeCell ref="C66:F66"/>
    <mergeCell ref="C67:F67"/>
    <mergeCell ref="C68:F68"/>
    <mergeCell ref="C69:F69"/>
    <mergeCell ref="A2:G2"/>
    <mergeCell ref="C60:F60"/>
    <mergeCell ref="C61:F61"/>
    <mergeCell ref="C62:F62"/>
    <mergeCell ref="C63:F63"/>
    <mergeCell ref="C64:F64"/>
    <mergeCell ref="C65:F65"/>
    <mergeCell ref="C54:F54"/>
    <mergeCell ref="C55:F55"/>
    <mergeCell ref="C56:F56"/>
    <mergeCell ref="C57:F57"/>
    <mergeCell ref="C59:F59"/>
  </mergeCells>
  <pageMargins left="0.7" right="0.7" top="0.78740157499999996" bottom="0.78740157499999996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Markus Lechermeier</dc:creator>
  <cp:lastModifiedBy>Markus Lechermeier</cp:lastModifiedBy>
  <dcterms:created xsi:type="dcterms:W3CDTF">2024-03-27T19:14:02Z</dcterms:created>
  <dcterms:modified xsi:type="dcterms:W3CDTF">2024-03-30T11:13:37Z</dcterms:modified>
</cp:coreProperties>
</file>